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9440" windowHeight="12525"/>
  </bookViews>
  <sheets>
    <sheet name="1" sheetId="1" r:id="rId1"/>
  </sheets>
  <definedNames>
    <definedName name="_xlnm.Print_Area" localSheetId="0">'1'!$A$1:$H$60</definedName>
  </definedNames>
  <calcPr calcId="145621" refMode="R1C1"/>
</workbook>
</file>

<file path=xl/calcChain.xml><?xml version="1.0" encoding="utf-8"?>
<calcChain xmlns="http://schemas.openxmlformats.org/spreadsheetml/2006/main">
  <c r="G26" i="1" l="1"/>
  <c r="G28" i="1" l="1"/>
  <c r="G25" i="1" l="1"/>
  <c r="G23" i="1"/>
  <c r="G32" i="1" l="1"/>
  <c r="G27" i="1"/>
  <c r="G21" i="1"/>
  <c r="G20" i="1"/>
  <c r="G22" i="1"/>
  <c r="G24" i="1"/>
  <c r="G47" i="1" l="1"/>
  <c r="G42" i="1"/>
  <c r="G37" i="1"/>
  <c r="G19" i="1"/>
  <c r="G31" i="1" s="1"/>
  <c r="G30" i="1" l="1"/>
  <c r="G48" i="1"/>
  <c r="G33" i="1" l="1"/>
  <c r="G43" i="1"/>
  <c r="G38" i="1"/>
  <c r="G39" i="1" s="1"/>
  <c r="G40" i="1" s="1"/>
  <c r="G44" i="1"/>
  <c r="G45" i="1" s="1"/>
  <c r="G49" i="1"/>
  <c r="G50" i="1" s="1"/>
  <c r="G34" i="1" l="1"/>
  <c r="G35" i="1" s="1"/>
</calcChain>
</file>

<file path=xl/sharedStrings.xml><?xml version="1.0" encoding="utf-8"?>
<sst xmlns="http://schemas.openxmlformats.org/spreadsheetml/2006/main" count="75" uniqueCount="54">
  <si>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</si>
  <si>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</si>
  <si>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</si>
  <si>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</si>
  <si>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</si>
  <si>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</si>
  <si>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</si>
  <si>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</si>
  <si>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Обоснование цены</t>
  </si>
  <si>
    <t>Ед. изм.</t>
  </si>
  <si>
    <t>Кол-во, км</t>
  </si>
  <si>
    <t>Строительно-монтажные работы</t>
  </si>
  <si>
    <t>Итого прямые затраты по смете в ценах 01.01.2018г.</t>
  </si>
  <si>
    <t>публ.26.09.2020 (прил.7 стр.Инвестиции в основной капитал)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</si>
  <si>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</si>
  <si>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</si>
  <si>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</si>
  <si>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</si>
  <si>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</si>
  <si>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</si>
  <si>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</si>
  <si>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</si>
  <si>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</si>
  <si>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</si>
  <si>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</si>
  <si>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</si>
  <si>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>___________________// Р.Р.Асадов</t>
  </si>
  <si>
    <t xml:space="preserve"> ___________________ </t>
  </si>
  <si>
    <t xml:space="preserve"> ___________________</t>
  </si>
  <si>
    <t>1ед.</t>
  </si>
  <si>
    <t>УНЦ КТП киоскового типа 6-20кВ</t>
  </si>
  <si>
    <t>УНЦ КЛ-6-500кВ (с алюминиевой жилой)</t>
  </si>
  <si>
    <t>1 км.</t>
  </si>
  <si>
    <t>УНЦ К1-05-1.8 (120)</t>
  </si>
  <si>
    <t>УНЦ К1-08-1.8 (240)</t>
  </si>
  <si>
    <t>Итого с коэффициентом перехода (пересчета) от базового УНЦ к уровню УНЦ субъектов Российской Федерации (Ярославская область): Э1 - 1,08; К1 - 1,06</t>
  </si>
  <si>
    <t>УНЦ КЛ 0,4кВ</t>
  </si>
  <si>
    <t>УНЦ К3-04-1.4 (50)</t>
  </si>
  <si>
    <t>УНЦ на устройство траншеи КЛ и восстановление благоустройства по трассе</t>
  </si>
  <si>
    <t>УНЦ Б2-02-1,4 (6-15кВ)</t>
  </si>
  <si>
    <t>1км.</t>
  </si>
  <si>
    <t>УНЦ Б2-01-1,4 (0,4кВ)</t>
  </si>
  <si>
    <t>Индекс-дефлятор на 2023 год (1,068*1,062*1,051*1,048*1,047)</t>
  </si>
  <si>
    <t xml:space="preserve">  Итого с дефлятором на 2023 год</t>
  </si>
  <si>
    <t>Строительство КТП в районе «Прибрежный» для перевода нагрузок с ТП-«Свобода»</t>
  </si>
  <si>
    <t>УНЦ К3-07-1.4 (120)</t>
  </si>
  <si>
    <t>УНЦ К3-05-1.4 (75)</t>
  </si>
  <si>
    <t>УНЦ К3-09-1.4 (185)</t>
  </si>
  <si>
    <t>УНЦ выполнения специального перехода кабельной линии методом ГНБ</t>
  </si>
  <si>
    <t>УНЦ Н1-01 (90-140)</t>
  </si>
  <si>
    <t>УНЦ Э1-07-1</t>
  </si>
  <si>
    <t>"____" _____________ 2022 г.</t>
  </si>
  <si>
    <t>Цена за единицу, тыс.руб.</t>
  </si>
  <si>
    <t>Стоимость работ,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</si>
</sst>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sz val="9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</cellStyleXfs>
  <cellXfs count="84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3" borderId="0" xfId="3" applyNumberFormat="1" applyFont="1" applyFill="1" applyAlignment="1">
      <alignment horizontal="left" vertical="top" wrapText="1"/>
    </xf>
    <xf numFmtId="0" fontId="7" fillId="3" borderId="0" xfId="3" applyFont="1" applyFill="1" applyAlignment="1">
      <alignment horizontal="left" vertical="top"/>
    </xf>
    <xf numFmtId="0" fontId="2" fillId="3" borderId="0" xfId="3" applyFill="1"/>
    <xf numFmtId="0" fontId="6" fillId="0" borderId="0" xfId="6" applyFont="1"/>
    <xf numFmtId="0" fontId="7" fillId="3" borderId="0" xfId="3" applyFont="1" applyFill="1" applyAlignment="1">
      <alignment horizontal="right" vertical="top" wrapText="1"/>
    </xf>
    <xf numFmtId="0" fontId="18" fillId="3" borderId="0" xfId="3" applyFont="1" applyFill="1" applyAlignment="1">
      <alignment horizontal="right" vertical="top" wrapText="1"/>
    </xf>
    <xf numFmtId="0" fontId="7" fillId="3" borderId="0" xfId="3" applyFont="1" applyFill="1"/>
    <xf numFmtId="0" fontId="7" fillId="3" borderId="0" xfId="3" applyFont="1" applyFill="1" applyAlignment="1">
      <alignment horizontal="center" vertical="top" wrapText="1"/>
    </xf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</cellXfs>
  <cellStyles count="31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9"/>
  <sheetViews>
    <sheetView tabSelected="1" view="pageBreakPreview" zoomScale="60" zoomScaleNormal="80" workbookViewId="0">
      <selection activeCell="J61" sqref="J61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12" width="9.140625" style="6"/>
    <col min="13" max="13" width="12.42578125" style="6" bestFit="1" customWidth="1"/>
    <col min="14" max="16384" width="9.140625" style="6"/>
  </cols>
  <sheetData>
    <row r="1" spans="1:12" ht="18" x14ac:dyDescent="0.25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" x14ac:dyDescent="0.25">
      <c r="A2" s="7" t="s">
        <v>24</v>
      </c>
      <c r="B2" s="3"/>
      <c r="C2" s="3"/>
      <c r="D2" s="3"/>
      <c r="E2" s="3"/>
      <c r="F2" s="4"/>
      <c r="G2" s="2"/>
      <c r="H2" s="8" t="s">
        <v>2</v>
      </c>
    </row>
    <row r="3" spans="1:12" ht="18" x14ac:dyDescent="0.25">
      <c r="A3" s="7" t="s">
        <v>25</v>
      </c>
      <c r="B3" s="9"/>
      <c r="C3" s="9"/>
      <c r="D3" s="3"/>
      <c r="E3" s="3"/>
      <c r="F3" s="10"/>
      <c r="G3" s="11"/>
      <c r="H3" s="10"/>
    </row>
    <row r="4" spans="1:12" ht="18" x14ac:dyDescent="0.25">
      <c r="A4" s="12" t="s">
        <v>26</v>
      </c>
      <c r="B4" s="12"/>
      <c r="C4" s="12"/>
      <c r="D4" s="3"/>
      <c r="E4" s="3"/>
      <c r="F4" s="10"/>
      <c r="G4" s="11"/>
      <c r="H4" s="13" t="s">
        <v>51</v>
      </c>
    </row>
    <row r="5" spans="1:12" ht="15" x14ac:dyDescent="0.2">
      <c r="A5" s="14" t="s">
        <v>51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72" t="s">
        <v>3</v>
      </c>
      <c r="B8" s="72"/>
      <c r="C8" s="72"/>
      <c r="D8" s="72"/>
      <c r="E8" s="72"/>
      <c r="F8" s="72"/>
      <c r="G8" s="72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27.75" customHeight="1" x14ac:dyDescent="0.3">
      <c r="A10" s="73" t="s">
        <v>44</v>
      </c>
      <c r="B10" s="73"/>
      <c r="C10" s="73"/>
      <c r="D10" s="73"/>
      <c r="E10" s="73"/>
      <c r="F10" s="73"/>
      <c r="G10" s="73"/>
      <c r="H10" s="24"/>
      <c r="I10" s="24"/>
    </row>
    <row r="11" spans="1:12" x14ac:dyDescent="0.2">
      <c r="A11" s="25"/>
      <c r="B11" s="74" t="s">
        <v>4</v>
      </c>
      <c r="C11" s="74"/>
      <c r="D11" s="74"/>
      <c r="E11" s="74"/>
      <c r="F11" s="74"/>
      <c r="G11" s="74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5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75" t="s">
        <v>6</v>
      </c>
      <c r="B15" s="75" t="s">
        <v>7</v>
      </c>
      <c r="C15" s="75" t="s">
        <v>8</v>
      </c>
      <c r="D15" s="75" t="s">
        <v>9</v>
      </c>
      <c r="E15" s="75" t="s">
        <v>10</v>
      </c>
      <c r="F15" s="75" t="s">
        <v>52</v>
      </c>
      <c r="G15" s="75" t="s">
        <v>53</v>
      </c>
    </row>
    <row r="16" spans="1:12" ht="36.75" customHeight="1" x14ac:dyDescent="0.2">
      <c r="A16" s="76"/>
      <c r="B16" s="76"/>
      <c r="C16" s="76"/>
      <c r="D16" s="76"/>
      <c r="E16" s="76"/>
      <c r="F16" s="76"/>
      <c r="G16" s="76"/>
    </row>
    <row r="17" spans="1:18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18" ht="15" x14ac:dyDescent="0.25">
      <c r="A18" s="77" t="s">
        <v>11</v>
      </c>
      <c r="B18" s="78"/>
      <c r="C18" s="78"/>
      <c r="D18" s="78"/>
      <c r="E18" s="78"/>
      <c r="F18" s="78"/>
      <c r="G18" s="79"/>
    </row>
    <row r="19" spans="1:18" s="36" customFormat="1" x14ac:dyDescent="0.25">
      <c r="A19" s="30">
        <v>1</v>
      </c>
      <c r="B19" s="31" t="s">
        <v>30</v>
      </c>
      <c r="C19" s="32" t="s">
        <v>50</v>
      </c>
      <c r="D19" s="33" t="s">
        <v>29</v>
      </c>
      <c r="E19" s="33">
        <v>1</v>
      </c>
      <c r="F19" s="34">
        <v>1025</v>
      </c>
      <c r="G19" s="35">
        <f t="shared" ref="G19:G27" si="0">E19*F19</f>
        <v>1025</v>
      </c>
    </row>
    <row r="20" spans="1:18" s="36" customFormat="1" hidden="1" x14ac:dyDescent="0.25">
      <c r="A20" s="30"/>
      <c r="B20" s="31" t="s">
        <v>31</v>
      </c>
      <c r="C20" s="32" t="s">
        <v>33</v>
      </c>
      <c r="D20" s="33" t="s">
        <v>32</v>
      </c>
      <c r="E20" s="33"/>
      <c r="F20" s="34">
        <v>2058</v>
      </c>
      <c r="G20" s="35">
        <f t="shared" si="0"/>
        <v>0</v>
      </c>
    </row>
    <row r="21" spans="1:18" s="36" customFormat="1" hidden="1" x14ac:dyDescent="0.25">
      <c r="A21" s="30"/>
      <c r="B21" s="31" t="s">
        <v>31</v>
      </c>
      <c r="C21" s="32" t="s">
        <v>34</v>
      </c>
      <c r="D21" s="33" t="s">
        <v>32</v>
      </c>
      <c r="E21" s="33"/>
      <c r="F21" s="34">
        <v>2944</v>
      </c>
      <c r="G21" s="35">
        <f t="shared" si="0"/>
        <v>0</v>
      </c>
    </row>
    <row r="22" spans="1:18" s="36" customFormat="1" x14ac:dyDescent="0.25">
      <c r="A22" s="30"/>
      <c r="B22" s="31" t="s">
        <v>36</v>
      </c>
      <c r="C22" s="32" t="s">
        <v>37</v>
      </c>
      <c r="D22" s="33" t="s">
        <v>32</v>
      </c>
      <c r="E22" s="33">
        <v>0.12</v>
      </c>
      <c r="F22" s="34">
        <v>398</v>
      </c>
      <c r="G22" s="35">
        <f t="shared" si="0"/>
        <v>47.76</v>
      </c>
    </row>
    <row r="23" spans="1:18" s="36" customFormat="1" x14ac:dyDescent="0.25">
      <c r="A23" s="30"/>
      <c r="B23" s="31" t="s">
        <v>36</v>
      </c>
      <c r="C23" s="32" t="s">
        <v>46</v>
      </c>
      <c r="D23" s="33" t="s">
        <v>32</v>
      </c>
      <c r="E23" s="33">
        <v>0.19</v>
      </c>
      <c r="F23" s="34">
        <v>448</v>
      </c>
      <c r="G23" s="35">
        <f t="shared" si="0"/>
        <v>85.12</v>
      </c>
    </row>
    <row r="24" spans="1:18" s="36" customFormat="1" x14ac:dyDescent="0.25">
      <c r="A24" s="30"/>
      <c r="B24" s="31" t="s">
        <v>36</v>
      </c>
      <c r="C24" s="32" t="s">
        <v>45</v>
      </c>
      <c r="D24" s="33" t="s">
        <v>32</v>
      </c>
      <c r="E24" s="33">
        <v>0.1</v>
      </c>
      <c r="F24" s="34">
        <v>618</v>
      </c>
      <c r="G24" s="35">
        <f t="shared" si="0"/>
        <v>61.800000000000004</v>
      </c>
    </row>
    <row r="25" spans="1:18" s="36" customFormat="1" x14ac:dyDescent="0.25">
      <c r="A25" s="30"/>
      <c r="B25" s="31" t="s">
        <v>36</v>
      </c>
      <c r="C25" s="32" t="s">
        <v>47</v>
      </c>
      <c r="D25" s="33" t="s">
        <v>32</v>
      </c>
      <c r="E25" s="33">
        <v>0.15</v>
      </c>
      <c r="F25" s="34">
        <v>916</v>
      </c>
      <c r="G25" s="35">
        <f t="shared" si="0"/>
        <v>137.4</v>
      </c>
    </row>
    <row r="26" spans="1:18" s="36" customFormat="1" ht="43.5" hidden="1" customHeight="1" x14ac:dyDescent="0.25">
      <c r="A26" s="30"/>
      <c r="B26" s="31" t="s">
        <v>38</v>
      </c>
      <c r="C26" s="32" t="s">
        <v>41</v>
      </c>
      <c r="D26" s="33" t="s">
        <v>40</v>
      </c>
      <c r="E26" s="33">
        <v>0.56000000000000005</v>
      </c>
      <c r="F26" s="34">
        <v>496</v>
      </c>
      <c r="G26" s="35">
        <f>E26*F26*0</f>
        <v>0</v>
      </c>
    </row>
    <row r="27" spans="1:18" s="36" customFormat="1" ht="40.5" hidden="1" customHeight="1" x14ac:dyDescent="0.25">
      <c r="A27" s="30"/>
      <c r="B27" s="31" t="s">
        <v>38</v>
      </c>
      <c r="C27" s="32" t="s">
        <v>39</v>
      </c>
      <c r="D27" s="33" t="s">
        <v>40</v>
      </c>
      <c r="E27" s="33"/>
      <c r="F27" s="34">
        <v>1428</v>
      </c>
      <c r="G27" s="35">
        <f t="shared" si="0"/>
        <v>0</v>
      </c>
    </row>
    <row r="28" spans="1:18" s="36" customFormat="1" ht="33" hidden="1" customHeight="1" x14ac:dyDescent="0.25">
      <c r="A28" s="30"/>
      <c r="B28" s="31" t="s">
        <v>48</v>
      </c>
      <c r="C28" s="32" t="s">
        <v>49</v>
      </c>
      <c r="D28" s="33" t="s">
        <v>40</v>
      </c>
      <c r="E28" s="33">
        <v>3.5999999999999997E-2</v>
      </c>
      <c r="F28" s="34">
        <v>15329</v>
      </c>
      <c r="G28" s="35">
        <f t="shared" ref="G28" si="1">E28*F28</f>
        <v>551.84399999999994</v>
      </c>
    </row>
    <row r="29" spans="1:18" s="36" customFormat="1" ht="14.25" hidden="1" customHeight="1" x14ac:dyDescent="0.25">
      <c r="A29" s="30"/>
      <c r="B29" s="37"/>
      <c r="C29" s="38"/>
      <c r="D29" s="30"/>
      <c r="E29" s="30"/>
      <c r="F29" s="35"/>
      <c r="G29" s="35"/>
    </row>
    <row r="30" spans="1:18" ht="15.75" customHeight="1" x14ac:dyDescent="0.2">
      <c r="A30" s="80" t="s">
        <v>12</v>
      </c>
      <c r="B30" s="80"/>
      <c r="C30" s="80"/>
      <c r="D30" s="80"/>
      <c r="E30" s="80"/>
      <c r="F30" s="80"/>
      <c r="G30" s="39">
        <f>SUM(G19:G28)</f>
        <v>1908.924</v>
      </c>
    </row>
    <row r="31" spans="1:18" ht="27.75" customHeight="1" thickBot="1" x14ac:dyDescent="0.25">
      <c r="A31" s="81" t="s">
        <v>35</v>
      </c>
      <c r="B31" s="82"/>
      <c r="C31" s="82"/>
      <c r="D31" s="82"/>
      <c r="E31" s="82"/>
      <c r="F31" s="83"/>
      <c r="G31" s="39">
        <f>G19*1.08+G20*1.06+G21*1.06+G22*1.06+G23*1.06+G24*1.06+G25*1.06+G28*1.06+G26+G27</f>
        <v>2043.9594400000001</v>
      </c>
      <c r="M31" s="6" t="s">
        <v>13</v>
      </c>
      <c r="N31" s="3"/>
      <c r="O31" s="3"/>
      <c r="P31" s="3"/>
      <c r="Q31" s="3"/>
      <c r="R31" s="3"/>
    </row>
    <row r="32" spans="1:18" ht="15" thickBot="1" x14ac:dyDescent="0.25">
      <c r="A32" s="62" t="s">
        <v>42</v>
      </c>
      <c r="B32" s="63"/>
      <c r="C32" s="63"/>
      <c r="D32" s="63"/>
      <c r="E32" s="63"/>
      <c r="F32" s="63"/>
      <c r="G32" s="40">
        <f>1.068*1.062*1.051*1.048*1.047</f>
        <v>1.3079961021720961</v>
      </c>
      <c r="M32" s="41">
        <v>2019</v>
      </c>
      <c r="N32" s="41">
        <v>2020</v>
      </c>
      <c r="O32" s="42">
        <v>2021</v>
      </c>
      <c r="P32" s="42">
        <v>2022</v>
      </c>
      <c r="Q32" s="42">
        <v>2023</v>
      </c>
      <c r="R32" s="42">
        <v>2024</v>
      </c>
    </row>
    <row r="33" spans="1:18" ht="15" thickBot="1" x14ac:dyDescent="0.25">
      <c r="A33" s="64" t="s">
        <v>43</v>
      </c>
      <c r="B33" s="65"/>
      <c r="C33" s="65"/>
      <c r="D33" s="65"/>
      <c r="E33" s="65"/>
      <c r="F33" s="66"/>
      <c r="G33" s="43">
        <f>G31*G32</f>
        <v>2673.4909805178604</v>
      </c>
      <c r="M33" s="44">
        <v>106.8</v>
      </c>
      <c r="N33" s="44">
        <v>106.2</v>
      </c>
      <c r="O33" s="45">
        <v>105.1</v>
      </c>
      <c r="P33" s="45">
        <v>104.8</v>
      </c>
      <c r="Q33" s="45">
        <v>104.7</v>
      </c>
      <c r="R33" s="46">
        <v>104.7</v>
      </c>
    </row>
    <row r="34" spans="1:18" x14ac:dyDescent="0.2">
      <c r="A34" s="62" t="s">
        <v>15</v>
      </c>
      <c r="B34" s="63"/>
      <c r="C34" s="63"/>
      <c r="D34" s="63"/>
      <c r="E34" s="63"/>
      <c r="F34" s="63"/>
      <c r="G34" s="43">
        <f>G33*0.2</f>
        <v>534.69819610357206</v>
      </c>
    </row>
    <row r="35" spans="1:18" x14ac:dyDescent="0.2">
      <c r="A35" s="67" t="s">
        <v>16</v>
      </c>
      <c r="B35" s="68"/>
      <c r="C35" s="68"/>
      <c r="D35" s="68"/>
      <c r="E35" s="68"/>
      <c r="F35" s="68"/>
      <c r="G35" s="43">
        <f>G33+G34</f>
        <v>3208.1891766214326</v>
      </c>
    </row>
    <row r="36" spans="1:18" hidden="1" x14ac:dyDescent="0.2">
      <c r="A36" s="69"/>
      <c r="B36" s="70"/>
      <c r="C36" s="70"/>
      <c r="D36" s="70"/>
      <c r="E36" s="70"/>
      <c r="F36" s="71"/>
      <c r="G36" s="43"/>
    </row>
    <row r="37" spans="1:18" hidden="1" x14ac:dyDescent="0.2">
      <c r="A37" s="62" t="s">
        <v>17</v>
      </c>
      <c r="B37" s="63"/>
      <c r="C37" s="63"/>
      <c r="D37" s="63"/>
      <c r="E37" s="63"/>
      <c r="F37" s="63"/>
      <c r="G37" s="40">
        <f>N32*N37</f>
        <v>2127.06</v>
      </c>
      <c r="N37" s="6">
        <v>1.0529999999999999</v>
      </c>
    </row>
    <row r="38" spans="1:18" ht="12.75" hidden="1" customHeight="1" x14ac:dyDescent="0.2">
      <c r="A38" s="64" t="s">
        <v>18</v>
      </c>
      <c r="B38" s="65"/>
      <c r="C38" s="65"/>
      <c r="D38" s="65"/>
      <c r="E38" s="65"/>
      <c r="F38" s="66"/>
      <c r="G38" s="43">
        <f>G31*G37</f>
        <v>4347624.3664464001</v>
      </c>
    </row>
    <row r="39" spans="1:18" ht="12.75" hidden="1" customHeight="1" x14ac:dyDescent="0.2">
      <c r="A39" s="62" t="s">
        <v>15</v>
      </c>
      <c r="B39" s="63"/>
      <c r="C39" s="63"/>
      <c r="D39" s="63"/>
      <c r="E39" s="63"/>
      <c r="F39" s="63"/>
      <c r="G39" s="43">
        <f>G38*0.2</f>
        <v>869524.87328928011</v>
      </c>
    </row>
    <row r="40" spans="1:18" ht="12.75" hidden="1" customHeight="1" x14ac:dyDescent="0.2">
      <c r="A40" s="67" t="s">
        <v>16</v>
      </c>
      <c r="B40" s="68"/>
      <c r="C40" s="68"/>
      <c r="D40" s="68"/>
      <c r="E40" s="68"/>
      <c r="F40" s="68"/>
      <c r="G40" s="43">
        <f>G38+G39</f>
        <v>5217149.2397356797</v>
      </c>
    </row>
    <row r="41" spans="1:18" ht="12.75" hidden="1" customHeight="1" x14ac:dyDescent="0.2">
      <c r="A41" s="69"/>
      <c r="B41" s="70"/>
      <c r="C41" s="70"/>
      <c r="D41" s="70"/>
      <c r="E41" s="70"/>
      <c r="F41" s="71"/>
      <c r="G41" s="43"/>
    </row>
    <row r="42" spans="1:18" ht="12.75" hidden="1" customHeight="1" x14ac:dyDescent="0.2">
      <c r="A42" s="62" t="s">
        <v>19</v>
      </c>
      <c r="B42" s="63"/>
      <c r="C42" s="63"/>
      <c r="D42" s="63"/>
      <c r="E42" s="63"/>
      <c r="F42" s="63"/>
      <c r="G42" s="40">
        <f>N32*N37*N43</f>
        <v>2235.5400599999998</v>
      </c>
    </row>
    <row r="43" spans="1:18" ht="12.75" hidden="1" customHeight="1" x14ac:dyDescent="0.2">
      <c r="A43" s="64" t="s">
        <v>14</v>
      </c>
      <c r="B43" s="65"/>
      <c r="C43" s="65"/>
      <c r="D43" s="65"/>
      <c r="E43" s="65"/>
      <c r="F43" s="66"/>
      <c r="G43" s="43">
        <f>G31*G42</f>
        <v>4569353.2091351664</v>
      </c>
      <c r="N43" s="6">
        <v>1.0509999999999999</v>
      </c>
    </row>
    <row r="44" spans="1:18" ht="12.75" hidden="1" customHeight="1" x14ac:dyDescent="0.2">
      <c r="A44" s="62" t="s">
        <v>15</v>
      </c>
      <c r="B44" s="63"/>
      <c r="C44" s="63"/>
      <c r="D44" s="63"/>
      <c r="E44" s="63"/>
      <c r="F44" s="63"/>
      <c r="G44" s="43">
        <f>G43*0.2</f>
        <v>913870.64182703337</v>
      </c>
    </row>
    <row r="45" spans="1:18" ht="12.75" hidden="1" customHeight="1" x14ac:dyDescent="0.2">
      <c r="A45" s="67" t="s">
        <v>16</v>
      </c>
      <c r="B45" s="68"/>
      <c r="C45" s="68"/>
      <c r="D45" s="68"/>
      <c r="E45" s="68"/>
      <c r="F45" s="68"/>
      <c r="G45" s="43">
        <f>G43+G44</f>
        <v>5483223.8509621993</v>
      </c>
    </row>
    <row r="46" spans="1:18" ht="12.75" hidden="1" customHeight="1" x14ac:dyDescent="0.2">
      <c r="A46" s="69"/>
      <c r="B46" s="70"/>
      <c r="C46" s="70"/>
      <c r="D46" s="70"/>
      <c r="E46" s="70"/>
      <c r="F46" s="71"/>
      <c r="G46" s="43"/>
    </row>
    <row r="47" spans="1:18" ht="12.75" hidden="1" customHeight="1" x14ac:dyDescent="0.2">
      <c r="A47" s="62" t="s">
        <v>20</v>
      </c>
      <c r="B47" s="63"/>
      <c r="C47" s="63"/>
      <c r="D47" s="63"/>
      <c r="E47" s="63"/>
      <c r="F47" s="63"/>
      <c r="G47" s="40">
        <f>N32*N37*N43*N47</f>
        <v>2340.6104428199997</v>
      </c>
      <c r="N47" s="6">
        <v>1.0469999999999999</v>
      </c>
    </row>
    <row r="48" spans="1:18" ht="12.75" hidden="1" customHeight="1" x14ac:dyDescent="0.2">
      <c r="A48" s="64" t="s">
        <v>21</v>
      </c>
      <c r="B48" s="65"/>
      <c r="C48" s="65"/>
      <c r="D48" s="65"/>
      <c r="E48" s="65"/>
      <c r="F48" s="66"/>
      <c r="G48" s="43">
        <f>G31*G47</f>
        <v>4784112.809964519</v>
      </c>
    </row>
    <row r="49" spans="1:8" hidden="1" x14ac:dyDescent="0.2">
      <c r="A49" s="62" t="s">
        <v>15</v>
      </c>
      <c r="B49" s="63"/>
      <c r="C49" s="63"/>
      <c r="D49" s="63"/>
      <c r="E49" s="63"/>
      <c r="F49" s="63"/>
      <c r="G49" s="43">
        <f>G48*0.2</f>
        <v>956822.56199290382</v>
      </c>
    </row>
    <row r="50" spans="1:8" hidden="1" x14ac:dyDescent="0.2">
      <c r="A50" s="67" t="s">
        <v>16</v>
      </c>
      <c r="B50" s="68"/>
      <c r="C50" s="68"/>
      <c r="D50" s="68"/>
      <c r="E50" s="68"/>
      <c r="F50" s="68"/>
      <c r="G50" s="47">
        <f>G48+G49</f>
        <v>5740935.3719574232</v>
      </c>
      <c r="H50" s="48"/>
    </row>
    <row r="51" spans="1:8" hidden="1" x14ac:dyDescent="0.2">
      <c r="A51" s="49"/>
      <c r="B51" s="50"/>
      <c r="C51" s="50"/>
      <c r="D51" s="50"/>
      <c r="E51" s="50"/>
      <c r="F51" s="51"/>
      <c r="G51" s="39"/>
    </row>
    <row r="52" spans="1:8" ht="12.75" customHeight="1" x14ac:dyDescent="0.2">
      <c r="A52" s="52"/>
      <c r="B52" s="52"/>
      <c r="C52" s="52"/>
      <c r="D52" s="52"/>
      <c r="E52" s="52"/>
      <c r="F52" s="52"/>
      <c r="G52" s="53"/>
      <c r="H52" s="48"/>
    </row>
    <row r="53" spans="1:8" ht="12.75" customHeight="1" x14ac:dyDescent="0.2">
      <c r="A53" s="52"/>
      <c r="B53" s="52"/>
      <c r="C53" s="52"/>
      <c r="D53" s="52"/>
      <c r="E53" s="52"/>
      <c r="F53" s="52"/>
      <c r="G53" s="53"/>
      <c r="H53" s="48"/>
    </row>
    <row r="54" spans="1:8" ht="12.75" customHeight="1" x14ac:dyDescent="0.2">
      <c r="A54" s="52"/>
      <c r="B54" s="52"/>
      <c r="C54" s="52"/>
      <c r="D54" s="52"/>
      <c r="E54" s="52"/>
      <c r="F54" s="52"/>
      <c r="G54" s="53"/>
      <c r="H54" s="48"/>
    </row>
    <row r="55" spans="1:8" s="57" customFormat="1" ht="15" x14ac:dyDescent="0.2">
      <c r="A55" s="54" t="s">
        <v>22</v>
      </c>
      <c r="B55" s="55"/>
      <c r="C55" s="56"/>
      <c r="D55" s="61" t="s">
        <v>27</v>
      </c>
      <c r="E55" s="61"/>
      <c r="F55" s="61"/>
      <c r="G55" s="61"/>
      <c r="H55" s="61"/>
    </row>
    <row r="56" spans="1:8" s="57" customFormat="1" ht="15" x14ac:dyDescent="0.2">
      <c r="A56" s="54"/>
      <c r="B56" s="56"/>
      <c r="C56" s="56"/>
      <c r="D56" s="58"/>
      <c r="E56" s="58"/>
      <c r="F56" s="58"/>
      <c r="G56" s="59"/>
      <c r="H56" s="58"/>
    </row>
    <row r="57" spans="1:8" s="57" customFormat="1" ht="15" x14ac:dyDescent="0.2">
      <c r="A57" s="54" t="s">
        <v>23</v>
      </c>
      <c r="B57" s="60"/>
      <c r="C57" s="56"/>
      <c r="D57" s="61" t="s">
        <v>28</v>
      </c>
      <c r="E57" s="61"/>
      <c r="F57" s="61"/>
      <c r="G57" s="61"/>
      <c r="H57" s="61"/>
    </row>
    <row r="58" spans="1:8" s="57" customFormat="1" ht="15" x14ac:dyDescent="0.2">
      <c r="A58" s="54"/>
      <c r="B58" s="56"/>
      <c r="C58" s="56"/>
      <c r="D58" s="58"/>
      <c r="E58" s="58"/>
      <c r="F58" s="58"/>
      <c r="G58" s="59"/>
      <c r="H58" s="58"/>
    </row>
    <row r="59" spans="1:8" s="57" customFormat="1" ht="15" x14ac:dyDescent="0.2">
      <c r="A59" s="54" t="s">
        <v>23</v>
      </c>
      <c r="B59" s="60"/>
      <c r="C59" s="56"/>
      <c r="D59" s="61" t="s">
        <v>27</v>
      </c>
      <c r="E59" s="61"/>
      <c r="F59" s="61"/>
      <c r="G59" s="61"/>
      <c r="H59" s="61"/>
    </row>
  </sheetData>
  <mergeCells count="35">
    <mergeCell ref="A34:F34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18:G18"/>
    <mergeCell ref="A30:F30"/>
    <mergeCell ref="A31:F31"/>
    <mergeCell ref="A32:F32"/>
    <mergeCell ref="A33:F33"/>
    <mergeCell ref="A46:F46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D59:H59"/>
    <mergeCell ref="A47:F47"/>
    <mergeCell ref="A48:F48"/>
    <mergeCell ref="A49:F49"/>
    <mergeCell ref="A50:F50"/>
    <mergeCell ref="D55:H55"/>
    <mergeCell ref="D57:H5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Виноградова Ольга Константиновна</cp:lastModifiedBy>
  <cp:lastPrinted>2022-02-28T06:00:09Z</cp:lastPrinted>
  <dcterms:created xsi:type="dcterms:W3CDTF">2021-01-15T10:23:44Z</dcterms:created>
  <dcterms:modified xsi:type="dcterms:W3CDTF">2022-02-28T06:00:11Z</dcterms:modified>
</cp:coreProperties>
</file>